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<sst xmlns="http://schemas.openxmlformats.org/spreadsheetml/2006/main" count="135" uniqueCount="107">
  <si>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</si>
  <si>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</si>
  <si>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</si>
  <si>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</si>
  <si>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</si>
  <si>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</si>
  <si>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</si>
  <si>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</si>
  <si>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</si>
  <si>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</si>
  <si>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</si>
  <si>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</si>
  <si>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</si>
  <si>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</si>
  <si>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</si>
  <si>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</si>
  <si>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</si>
  <si>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</si>
  <si>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</si>
  <si>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</si>
  <si>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</si>
  <si>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</si>
  <si>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</si>
  <si>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</si>
  <si>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</si>
  <si>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</si>
  <si>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</si>
  <si>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</si>
  <si>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</si>
  <si>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</si>
  <si>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</si>
  <si>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 xml:space="preserve">ELEC. /WATER CHARGES (ODR) 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</si>
  <si>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</si>
  <si>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</si>
  <si>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</si>
  <si>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</si>
  <si>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contribution to respective Associations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</si>
  <si>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</si>
  <si>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</si>
  <si>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</si>
  <si>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</si>
  <si>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</si>
  <si>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</si>
  <si>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</si>
  <si>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</si>
  <si>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</si>
  <si>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</si>
  <si>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</si>
  <si>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</si>
  <si>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</si>
  <si>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</si>
  <si>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</si>
  <si>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</si>
  <si>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</si>
  <si>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</si>
  <si>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</si>
  <si>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0</t>
  </si>
  <si>
    <t>Mr Vishnu Sagar Sharma</t>
  </si>
  <si>
    <t>PGT-Maths</t>
  </si>
  <si>
    <t>Mr Kuldeep Kumar</t>
  </si>
  <si>
    <t>PGT-Chem</t>
  </si>
  <si>
    <t>Mrs Pushap Lata</t>
  </si>
  <si>
    <t>PGT (Bio)</t>
  </si>
  <si>
    <t>MR SHANKAR LAL MALI</t>
  </si>
  <si>
    <t>PGT HINDI</t>
  </si>
  <si>
    <t>MR. KALYAN SINGH</t>
  </si>
  <si>
    <t>PGT  PHY</t>
  </si>
  <si>
    <t xml:space="preserve"> Mr. Sunil Guleria</t>
  </si>
  <si>
    <t>TGT (Maths)</t>
  </si>
  <si>
    <t>Mrs. Santosh Rani</t>
  </si>
  <si>
    <t>TGT</t>
  </si>
  <si>
    <t>TGT-WET</t>
  </si>
  <si>
    <t>TGT-P&amp;HE</t>
  </si>
  <si>
    <t>MR SULTAN S  MEENA</t>
  </si>
  <si>
    <t>TGT-ART</t>
  </si>
  <si>
    <t>PRT</t>
  </si>
  <si>
    <t>MR TARUN KUMAR</t>
  </si>
  <si>
    <t>Mrs Mukesh Devi</t>
  </si>
  <si>
    <t>MR SURAJ KUMAR</t>
  </si>
  <si>
    <t>PRT MUSIC</t>
  </si>
  <si>
    <t>MRS INDERJIT KAUR</t>
  </si>
  <si>
    <t>SSA</t>
  </si>
  <si>
    <t>MR. KARTIK</t>
  </si>
  <si>
    <t>JSA</t>
  </si>
  <si>
    <t>MR KHAZAN SINGH</t>
  </si>
  <si>
    <t>SUB STAFF</t>
  </si>
  <si>
    <t>MR HARJEET SINGH</t>
  </si>
  <si>
    <t>Total</t>
  </si>
  <si>
    <t>PGT (CS)</t>
  </si>
  <si>
    <t>TGT (Eng)</t>
  </si>
  <si>
    <t>Mr Deepa Ram</t>
  </si>
  <si>
    <t xml:space="preserve"> Ms.Ashrita Juhi Dhodrai</t>
  </si>
  <si>
    <t xml:space="preserve"> Mrs.Arti Devi</t>
  </si>
  <si>
    <t xml:space="preserve"> Mrs Sumanpreet Kaur</t>
  </si>
  <si>
    <t>MR  Kunal  Kumar</t>
  </si>
  <si>
    <t>Mrs. Priyanka</t>
  </si>
  <si>
    <t>Mr Ashwani Kumar</t>
  </si>
  <si>
    <t>NATIONAL  PENSION SCHEME(OWN SHARE) 10%</t>
  </si>
  <si>
    <t>NATIONAL PENSION SCHEME(MGT SHARE) 14%</t>
  </si>
  <si>
    <t>PGT ENG</t>
  </si>
  <si>
    <t>PREPARED BY:</t>
  </si>
  <si>
    <t>CHECKED BY: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</si>
  <si>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</si>
  <si>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</si>
  <si>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</si>
  <si>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Mr ANUJ KUMAR</t>
  </si>
  <si>
    <t>MR  Mohd.Zubair Ansari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</si>
</sst>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1" fontId="36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zoomScalePageLayoutView="0" workbookViewId="0" topLeftCell="A1">
      <pane xSplit="3" ySplit="1" topLeftCell="D1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27" sqref="AE27"/>
    </sheetView>
  </sheetViews>
  <sheetFormatPr defaultColWidth="9.140625" defaultRowHeight="15"/>
  <cols>
    <col min="1" max="1" width="3.140625" style="0" customWidth="1"/>
    <col min="2" max="2" width="6.57421875" style="0" customWidth="1"/>
    <col min="3" max="3" width="20.57421875" style="0" customWidth="1"/>
    <col min="4" max="4" width="10.421875" style="0" customWidth="1"/>
    <col min="5" max="5" width="3.7109375" style="0" customWidth="1"/>
    <col min="6" max="6" width="3.00390625" style="0" customWidth="1"/>
    <col min="7" max="8" width="3.421875" style="0" customWidth="1"/>
    <col min="9" max="9" width="7.57421875" style="0" customWidth="1"/>
    <col min="10" max="10" width="3.28125" style="0" customWidth="1"/>
    <col min="11" max="11" width="6.7109375" style="0" customWidth="1"/>
    <col min="12" max="12" width="6.421875" style="0" customWidth="1"/>
    <col min="13" max="13" width="5.421875" style="0" customWidth="1"/>
    <col min="14" max="14" width="5.7109375" style="0" customWidth="1"/>
    <col min="15" max="15" width="7.00390625" style="0" customWidth="1"/>
    <col min="16" max="16" width="3.140625" style="0" customWidth="1"/>
    <col min="17" max="17" width="4.140625" style="0" customWidth="1"/>
    <col min="18" max="26" width="3.140625" style="0" customWidth="1"/>
    <col min="27" max="27" width="4.57421875" style="0" customWidth="1"/>
    <col min="28" max="28" width="5.7109375" style="0" customWidth="1"/>
    <col min="29" max="29" width="8.421875" style="0" customWidth="1"/>
    <col min="30" max="30" width="7.140625" style="0" customWidth="1"/>
    <col min="31" max="31" width="3.8515625" style="0" customWidth="1"/>
    <col min="32" max="33" width="3.7109375" style="0" customWidth="1"/>
    <col min="34" max="34" width="6.140625" style="0" customWidth="1"/>
    <col min="35" max="35" width="7.57421875" style="0" customWidth="1"/>
    <col min="36" max="36" width="4.421875" style="0" customWidth="1"/>
    <col min="37" max="37" width="3.7109375" style="0" customWidth="1"/>
    <col min="38" max="38" width="4.8515625" style="0" customWidth="1"/>
    <col min="39" max="39" width="4.57421875" style="0" customWidth="1"/>
    <col min="40" max="40" width="3.421875" style="0" customWidth="1"/>
    <col min="41" max="41" width="3.28125" style="0" customWidth="1"/>
    <col min="42" max="42" width="4.7109375" style="0" customWidth="1"/>
    <col min="43" max="43" width="5.8515625" style="0" customWidth="1"/>
    <col min="44" max="44" width="4.28125" style="0" customWidth="1"/>
    <col min="45" max="45" width="5.57421875" style="0" customWidth="1"/>
    <col min="46" max="46" width="4.7109375" style="0" customWidth="1"/>
    <col min="47" max="47" width="4.57421875" style="0" customWidth="1"/>
    <col min="48" max="48" width="5.421875" style="0" customWidth="1"/>
    <col min="49" max="49" width="5.00390625" style="0" customWidth="1"/>
    <col min="50" max="50" width="4.28125" style="0" customWidth="1"/>
    <col min="51" max="51" width="4.421875" style="0" customWidth="1"/>
    <col min="52" max="52" width="5.140625" style="0" customWidth="1"/>
    <col min="53" max="53" width="4.00390625" style="0" customWidth="1"/>
    <col min="54" max="54" width="2.8515625" style="0" customWidth="1"/>
    <col min="55" max="55" width="5.28125" style="0" customWidth="1"/>
    <col min="56" max="56" width="5.421875" style="0" customWidth="1"/>
    <col min="57" max="57" width="5.7109375" style="0" customWidth="1"/>
    <col min="58" max="58" width="3.140625" style="0" customWidth="1"/>
    <col min="59" max="59" width="5.28125" style="0" customWidth="1"/>
    <col min="60" max="60" width="6.8515625" style="0" customWidth="1"/>
    <col min="61" max="61" width="7.28125" style="0" customWidth="1"/>
    <col min="62" max="62" width="4.140625" style="0" customWidth="1"/>
    <col min="63" max="63" width="4.57421875" style="0" customWidth="1"/>
  </cols>
  <sheetData>
    <row r="1" spans="1:63" ht="8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98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97</v>
      </c>
      <c r="AI1" s="1" t="s">
        <v>98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34</v>
      </c>
      <c r="AX1" s="1" t="s">
        <v>44</v>
      </c>
      <c r="AY1" s="1" t="s">
        <v>34</v>
      </c>
      <c r="AZ1" s="1" t="s">
        <v>45</v>
      </c>
      <c r="BA1" s="1" t="s">
        <v>24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/>
    </row>
    <row r="2" spans="1:63" ht="15">
      <c r="A2" s="1">
        <v>1</v>
      </c>
      <c r="B2" s="1">
        <v>60241</v>
      </c>
      <c r="C2" s="1" t="s">
        <v>105</v>
      </c>
      <c r="D2" s="1" t="s">
        <v>55</v>
      </c>
      <c r="E2" s="1">
        <v>12</v>
      </c>
      <c r="F2" s="1">
        <v>1</v>
      </c>
      <c r="G2" s="1">
        <v>1</v>
      </c>
      <c r="H2" s="1">
        <v>31</v>
      </c>
      <c r="I2" s="1">
        <v>91400</v>
      </c>
      <c r="J2" s="1">
        <v>0</v>
      </c>
      <c r="K2" s="1">
        <f>I2*0.34</f>
        <v>31076.000000000004</v>
      </c>
      <c r="L2" s="1">
        <v>3600</v>
      </c>
      <c r="M2" s="1">
        <f>L2*0.34</f>
        <v>1224</v>
      </c>
      <c r="N2" s="1">
        <v>0</v>
      </c>
      <c r="O2" s="1">
        <f>ROUND((I2+K2)*0.14,0)</f>
        <v>17147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f>SUM(I2:AB2)</f>
        <v>144447</v>
      </c>
      <c r="AD2" s="1">
        <v>16000</v>
      </c>
      <c r="AE2" s="1">
        <v>0</v>
      </c>
      <c r="AF2" s="1">
        <v>0</v>
      </c>
      <c r="AG2" s="1">
        <v>0</v>
      </c>
      <c r="AH2" s="1">
        <f>ROUND((I2+K2)*0.1,0)</f>
        <v>12248</v>
      </c>
      <c r="AI2" s="1">
        <f>O2</f>
        <v>17147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 t="s">
        <v>56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120</v>
      </c>
      <c r="BA2" s="1">
        <v>0</v>
      </c>
      <c r="BB2" s="1">
        <v>0</v>
      </c>
      <c r="BC2" s="1">
        <v>750</v>
      </c>
      <c r="BD2" s="1">
        <v>0</v>
      </c>
      <c r="BE2" s="1">
        <v>0</v>
      </c>
      <c r="BF2" s="1">
        <v>0</v>
      </c>
      <c r="BG2" s="1">
        <v>0</v>
      </c>
      <c r="BH2" s="1">
        <f>SUM(AD2:BG2)</f>
        <v>46265</v>
      </c>
      <c r="BI2" s="1">
        <f>AC2-BH2</f>
        <v>98182</v>
      </c>
      <c r="BJ2" s="1"/>
      <c r="BK2" s="1">
        <v>1</v>
      </c>
    </row>
    <row r="3" spans="1:63" ht="15" customHeight="1">
      <c r="A3" s="1">
        <v>2</v>
      </c>
      <c r="B3" s="1">
        <v>2569</v>
      </c>
      <c r="C3" s="1" t="s">
        <v>57</v>
      </c>
      <c r="D3" s="1" t="s">
        <v>58</v>
      </c>
      <c r="E3" s="1">
        <v>8</v>
      </c>
      <c r="F3" s="1">
        <v>1</v>
      </c>
      <c r="G3" s="1">
        <v>1</v>
      </c>
      <c r="H3" s="1">
        <v>31</v>
      </c>
      <c r="I3" s="1">
        <v>81200</v>
      </c>
      <c r="J3" s="1">
        <v>0</v>
      </c>
      <c r="K3" s="1">
        <f>I3*0.34</f>
        <v>27608.000000000004</v>
      </c>
      <c r="L3" s="1">
        <v>1800</v>
      </c>
      <c r="M3" s="1">
        <f>L3*0.34</f>
        <v>612</v>
      </c>
      <c r="N3" s="1">
        <f>ROUND((0.09*I3),0)</f>
        <v>7308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f aca="true" t="shared" si="0" ref="AC3:AC24">SUM(I3:AB3)</f>
        <v>118528</v>
      </c>
      <c r="AD3" s="1">
        <v>13000</v>
      </c>
      <c r="AE3" s="1">
        <v>0</v>
      </c>
      <c r="AF3" s="1">
        <v>0</v>
      </c>
      <c r="AG3" s="1">
        <v>0</v>
      </c>
      <c r="AH3" s="1">
        <v>0</v>
      </c>
      <c r="AI3" s="1">
        <f aca="true" t="shared" si="1" ref="AI3:AI25">O3</f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20000</v>
      </c>
      <c r="AR3" s="1">
        <v>0</v>
      </c>
      <c r="AS3" s="1" t="s">
        <v>56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60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f aca="true" t="shared" si="2" ref="BH3:BH25">SUM(AD3:BG3)</f>
        <v>33060</v>
      </c>
      <c r="BI3" s="1">
        <f aca="true" t="shared" si="3" ref="BI3:BI25">AC3-BH3</f>
        <v>85468</v>
      </c>
      <c r="BJ3" s="1"/>
      <c r="BK3" s="1">
        <v>2</v>
      </c>
    </row>
    <row r="4" spans="1:63" ht="15" customHeight="1">
      <c r="A4" s="1">
        <v>3</v>
      </c>
      <c r="B4" s="1">
        <v>51317</v>
      </c>
      <c r="C4" s="1" t="s">
        <v>63</v>
      </c>
      <c r="D4" s="1" t="s">
        <v>64</v>
      </c>
      <c r="E4" s="1">
        <v>8</v>
      </c>
      <c r="F4" s="1">
        <v>1</v>
      </c>
      <c r="G4" s="1">
        <v>1</v>
      </c>
      <c r="H4" s="1">
        <v>31</v>
      </c>
      <c r="I4" s="1">
        <v>74300</v>
      </c>
      <c r="J4" s="1">
        <v>0</v>
      </c>
      <c r="K4" s="1">
        <f aca="true" t="shared" si="4" ref="K4:K24">I4*0.34</f>
        <v>25262</v>
      </c>
      <c r="L4" s="1">
        <v>1800</v>
      </c>
      <c r="M4" s="1">
        <f aca="true" t="shared" si="5" ref="M4:M25">L4*0.34</f>
        <v>612</v>
      </c>
      <c r="N4" s="1">
        <f>ROUND((0.09*I4),0)</f>
        <v>6687</v>
      </c>
      <c r="O4" s="1">
        <f>ROUND((I4+K4)*0.14,0)</f>
        <v>13939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t="shared" si="0"/>
        <v>122600</v>
      </c>
      <c r="AD4" s="1">
        <v>8000</v>
      </c>
      <c r="AE4" s="1">
        <v>0</v>
      </c>
      <c r="AF4" s="1">
        <v>0</v>
      </c>
      <c r="AG4" s="1">
        <v>0</v>
      </c>
      <c r="AH4" s="1">
        <f aca="true" t="shared" si="6" ref="AH4:AH23">ROUND((I4+K4)*0.1,0)</f>
        <v>9956</v>
      </c>
      <c r="AI4" s="1">
        <f t="shared" si="1"/>
        <v>13939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 t="s">
        <v>56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f t="shared" si="2"/>
        <v>31955</v>
      </c>
      <c r="BI4" s="1">
        <f t="shared" si="3"/>
        <v>90645</v>
      </c>
      <c r="BJ4" s="1"/>
      <c r="BK4" s="1">
        <v>3</v>
      </c>
    </row>
    <row r="5" spans="1:63" ht="15" customHeight="1">
      <c r="A5" s="1">
        <v>4</v>
      </c>
      <c r="B5" s="1">
        <v>51451</v>
      </c>
      <c r="C5" s="1" t="s">
        <v>61</v>
      </c>
      <c r="D5" s="1" t="s">
        <v>62</v>
      </c>
      <c r="E5" s="1">
        <v>8</v>
      </c>
      <c r="F5" s="1">
        <v>1</v>
      </c>
      <c r="G5" s="1">
        <v>1</v>
      </c>
      <c r="H5" s="1">
        <v>31</v>
      </c>
      <c r="I5" s="1">
        <v>74300</v>
      </c>
      <c r="J5" s="1">
        <v>0</v>
      </c>
      <c r="K5" s="1">
        <f t="shared" si="4"/>
        <v>25262</v>
      </c>
      <c r="L5" s="1">
        <v>1800</v>
      </c>
      <c r="M5" s="1">
        <f t="shared" si="5"/>
        <v>612</v>
      </c>
      <c r="N5" s="1">
        <f>ROUND((0.09*I5),0)</f>
        <v>6687</v>
      </c>
      <c r="O5" s="1">
        <f aca="true" t="shared" si="7" ref="O5:O23">ROUND((I5+K5)*0.14,0)</f>
        <v>13939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0"/>
        <v>122600</v>
      </c>
      <c r="AD5" s="1">
        <v>8000</v>
      </c>
      <c r="AE5" s="1">
        <v>0</v>
      </c>
      <c r="AF5" s="1">
        <v>0</v>
      </c>
      <c r="AG5" s="1">
        <v>0</v>
      </c>
      <c r="AH5" s="1">
        <f t="shared" si="6"/>
        <v>9956</v>
      </c>
      <c r="AI5" s="1">
        <f t="shared" si="1"/>
        <v>13939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 t="s">
        <v>56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60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f t="shared" si="2"/>
        <v>31955</v>
      </c>
      <c r="BI5" s="1">
        <f t="shared" si="3"/>
        <v>90645</v>
      </c>
      <c r="BJ5" s="1"/>
      <c r="BK5" s="1">
        <v>4</v>
      </c>
    </row>
    <row r="6" spans="1:63" ht="15">
      <c r="A6" s="1">
        <v>5</v>
      </c>
      <c r="B6" s="1">
        <v>54207</v>
      </c>
      <c r="C6" s="1" t="s">
        <v>59</v>
      </c>
      <c r="D6" s="1" t="s">
        <v>60</v>
      </c>
      <c r="E6" s="1">
        <v>8</v>
      </c>
      <c r="F6" s="1">
        <v>1</v>
      </c>
      <c r="G6" s="1">
        <v>1</v>
      </c>
      <c r="H6" s="1">
        <v>31</v>
      </c>
      <c r="I6" s="1">
        <v>70000</v>
      </c>
      <c r="J6" s="1">
        <v>0</v>
      </c>
      <c r="K6" s="1">
        <f t="shared" si="4"/>
        <v>23800</v>
      </c>
      <c r="L6" s="1">
        <v>1800</v>
      </c>
      <c r="M6" s="1">
        <f t="shared" si="5"/>
        <v>612</v>
      </c>
      <c r="N6" s="1">
        <v>0</v>
      </c>
      <c r="O6" s="1">
        <f>ROUND((I6+K6)*0.14,0)</f>
        <v>13132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0"/>
        <v>109344</v>
      </c>
      <c r="AD6" s="1">
        <v>9000</v>
      </c>
      <c r="AE6" s="1">
        <v>0</v>
      </c>
      <c r="AF6" s="1">
        <v>0</v>
      </c>
      <c r="AG6" s="1">
        <v>0</v>
      </c>
      <c r="AH6" s="1">
        <f t="shared" si="6"/>
        <v>9380</v>
      </c>
      <c r="AI6" s="1">
        <f t="shared" si="1"/>
        <v>13132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 t="s">
        <v>56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60</v>
      </c>
      <c r="BA6" s="1">
        <v>0</v>
      </c>
      <c r="BB6" s="1">
        <v>0</v>
      </c>
      <c r="BC6" s="1">
        <v>560</v>
      </c>
      <c r="BD6" s="1">
        <v>0</v>
      </c>
      <c r="BE6" s="1">
        <v>0</v>
      </c>
      <c r="BF6" s="1">
        <v>0</v>
      </c>
      <c r="BG6" s="1">
        <v>0</v>
      </c>
      <c r="BH6" s="1">
        <f t="shared" si="2"/>
        <v>32132</v>
      </c>
      <c r="BI6" s="1">
        <f t="shared" si="3"/>
        <v>77212</v>
      </c>
      <c r="BJ6" s="1"/>
      <c r="BK6" s="1">
        <v>5</v>
      </c>
    </row>
    <row r="7" spans="1:63" ht="17.25" customHeight="1">
      <c r="A7" s="1">
        <v>6</v>
      </c>
      <c r="B7" s="1">
        <v>54719</v>
      </c>
      <c r="C7" s="1" t="s">
        <v>65</v>
      </c>
      <c r="D7" s="1" t="s">
        <v>99</v>
      </c>
      <c r="E7" s="1">
        <v>8</v>
      </c>
      <c r="F7" s="1">
        <v>1</v>
      </c>
      <c r="G7" s="1">
        <v>1</v>
      </c>
      <c r="H7" s="1">
        <v>31</v>
      </c>
      <c r="I7" s="1">
        <v>68000</v>
      </c>
      <c r="J7" s="1">
        <v>0</v>
      </c>
      <c r="K7" s="1">
        <f t="shared" si="4"/>
        <v>23120</v>
      </c>
      <c r="L7" s="1">
        <v>1800</v>
      </c>
      <c r="M7" s="1">
        <f t="shared" si="5"/>
        <v>612</v>
      </c>
      <c r="N7" s="1">
        <v>0</v>
      </c>
      <c r="O7" s="1">
        <f>ROUND((I7+K7)*0.14,0)</f>
        <v>12757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2">
        <f t="shared" si="0"/>
        <v>106289</v>
      </c>
      <c r="AD7" s="1">
        <v>8000</v>
      </c>
      <c r="AE7" s="1">
        <v>0</v>
      </c>
      <c r="AF7" s="1">
        <v>0</v>
      </c>
      <c r="AG7" s="1">
        <v>0</v>
      </c>
      <c r="AH7" s="1">
        <f t="shared" si="6"/>
        <v>9112</v>
      </c>
      <c r="AI7" s="1">
        <f t="shared" si="1"/>
        <v>12757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 t="s">
        <v>56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60</v>
      </c>
      <c r="BA7" s="1">
        <v>0</v>
      </c>
      <c r="BB7" s="1">
        <v>0</v>
      </c>
      <c r="BC7" s="1">
        <v>560</v>
      </c>
      <c r="BD7" s="1">
        <v>0</v>
      </c>
      <c r="BE7" s="1">
        <v>0</v>
      </c>
      <c r="BF7" s="1">
        <v>0</v>
      </c>
      <c r="BG7" s="1">
        <v>0</v>
      </c>
      <c r="BH7" s="1">
        <f t="shared" si="2"/>
        <v>30489</v>
      </c>
      <c r="BI7" s="2">
        <f t="shared" si="3"/>
        <v>75800</v>
      </c>
      <c r="BJ7" s="1"/>
      <c r="BK7" s="1">
        <v>6</v>
      </c>
    </row>
    <row r="8" spans="1:63" ht="15">
      <c r="A8" s="1">
        <v>7</v>
      </c>
      <c r="B8" s="1">
        <v>71332</v>
      </c>
      <c r="C8" s="1" t="s">
        <v>93</v>
      </c>
      <c r="D8" s="1" t="s">
        <v>88</v>
      </c>
      <c r="E8" s="1">
        <v>8</v>
      </c>
      <c r="F8" s="1">
        <v>1</v>
      </c>
      <c r="G8" s="1">
        <v>1</v>
      </c>
      <c r="H8" s="1">
        <v>31</v>
      </c>
      <c r="I8" s="1">
        <v>55200</v>
      </c>
      <c r="J8" s="1">
        <v>0</v>
      </c>
      <c r="K8" s="1">
        <f t="shared" si="4"/>
        <v>18768</v>
      </c>
      <c r="L8" s="1">
        <v>1800</v>
      </c>
      <c r="M8" s="1">
        <f t="shared" si="5"/>
        <v>612</v>
      </c>
      <c r="N8" s="1">
        <v>0</v>
      </c>
      <c r="O8" s="1">
        <f>ROUND((I8+K8)*0.14,0)</f>
        <v>10356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2">
        <f>SUM(I8:AB8)</f>
        <v>86736</v>
      </c>
      <c r="AD8" s="1">
        <v>3000</v>
      </c>
      <c r="AE8" s="1">
        <v>0</v>
      </c>
      <c r="AF8" s="1">
        <v>0</v>
      </c>
      <c r="AG8" s="1">
        <v>0</v>
      </c>
      <c r="AH8" s="1">
        <f t="shared" si="6"/>
        <v>7397</v>
      </c>
      <c r="AI8" s="1">
        <f t="shared" si="1"/>
        <v>10356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60</v>
      </c>
      <c r="BA8" s="1">
        <v>0</v>
      </c>
      <c r="BB8" s="1">
        <v>0</v>
      </c>
      <c r="BC8" s="1">
        <v>560</v>
      </c>
      <c r="BD8" s="1">
        <v>0</v>
      </c>
      <c r="BE8" s="1">
        <v>0</v>
      </c>
      <c r="BF8" s="1">
        <v>0</v>
      </c>
      <c r="BG8" s="1">
        <v>0</v>
      </c>
      <c r="BH8" s="1">
        <f t="shared" si="2"/>
        <v>21373</v>
      </c>
      <c r="BI8" s="2">
        <f t="shared" si="3"/>
        <v>65363</v>
      </c>
      <c r="BJ8" s="1"/>
      <c r="BK8" s="1">
        <v>7</v>
      </c>
    </row>
    <row r="9" spans="1:63" ht="15">
      <c r="A9" s="1">
        <v>8</v>
      </c>
      <c r="B9" s="1">
        <v>72210</v>
      </c>
      <c r="C9" s="1" t="s">
        <v>92</v>
      </c>
      <c r="D9" s="1" t="s">
        <v>66</v>
      </c>
      <c r="E9" s="1">
        <v>8</v>
      </c>
      <c r="F9" s="1">
        <v>1</v>
      </c>
      <c r="G9" s="1">
        <v>1</v>
      </c>
      <c r="H9" s="1">
        <v>31</v>
      </c>
      <c r="I9" s="1">
        <v>53600</v>
      </c>
      <c r="J9" s="1">
        <v>0</v>
      </c>
      <c r="K9" s="1">
        <f t="shared" si="4"/>
        <v>18224</v>
      </c>
      <c r="L9" s="1">
        <v>0</v>
      </c>
      <c r="M9" s="1">
        <v>0</v>
      </c>
      <c r="N9" s="1">
        <v>0</v>
      </c>
      <c r="O9" s="1">
        <f>ROUND((I9+K9)*0.14,0)</f>
        <v>10055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2">
        <f t="shared" si="0"/>
        <v>81879</v>
      </c>
      <c r="AD9" s="1">
        <v>5000</v>
      </c>
      <c r="AE9" s="1">
        <v>0</v>
      </c>
      <c r="AF9" s="1">
        <v>0</v>
      </c>
      <c r="AG9" s="1">
        <v>0</v>
      </c>
      <c r="AH9" s="1">
        <f t="shared" si="6"/>
        <v>7182</v>
      </c>
      <c r="AI9" s="1">
        <f t="shared" si="1"/>
        <v>10055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60</v>
      </c>
      <c r="BA9" s="1">
        <v>0</v>
      </c>
      <c r="BB9" s="1">
        <v>0</v>
      </c>
      <c r="BC9" s="1">
        <v>370</v>
      </c>
      <c r="BD9" s="1">
        <v>0</v>
      </c>
      <c r="BE9" s="1">
        <v>0</v>
      </c>
      <c r="BF9" s="1">
        <v>0</v>
      </c>
      <c r="BG9" s="1">
        <v>0</v>
      </c>
      <c r="BH9" s="1">
        <f t="shared" si="2"/>
        <v>22667</v>
      </c>
      <c r="BI9" s="2">
        <f t="shared" si="3"/>
        <v>59212</v>
      </c>
      <c r="BJ9" s="1"/>
      <c r="BK9" s="1">
        <v>8</v>
      </c>
    </row>
    <row r="10" spans="1:63" ht="15.75" customHeight="1">
      <c r="A10" s="1">
        <v>9</v>
      </c>
      <c r="B10" s="1">
        <v>49759</v>
      </c>
      <c r="C10" s="1" t="s">
        <v>67</v>
      </c>
      <c r="D10" s="1" t="s">
        <v>68</v>
      </c>
      <c r="E10" s="1">
        <v>7</v>
      </c>
      <c r="F10" s="1">
        <v>1</v>
      </c>
      <c r="G10" s="1">
        <v>1</v>
      </c>
      <c r="H10" s="1">
        <v>31</v>
      </c>
      <c r="I10" s="1">
        <v>53600</v>
      </c>
      <c r="J10" s="1">
        <v>0</v>
      </c>
      <c r="K10" s="1">
        <f t="shared" si="4"/>
        <v>18224</v>
      </c>
      <c r="L10" s="1">
        <v>1800</v>
      </c>
      <c r="M10" s="1">
        <f t="shared" si="5"/>
        <v>612</v>
      </c>
      <c r="N10" s="1">
        <v>0</v>
      </c>
      <c r="O10" s="1">
        <f t="shared" si="7"/>
        <v>10055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0"/>
        <v>84291</v>
      </c>
      <c r="AD10" s="1">
        <v>5000</v>
      </c>
      <c r="AE10" s="1">
        <v>0</v>
      </c>
      <c r="AF10" s="1">
        <v>0</v>
      </c>
      <c r="AG10" s="1">
        <v>0</v>
      </c>
      <c r="AH10" s="1">
        <f t="shared" si="6"/>
        <v>7182</v>
      </c>
      <c r="AI10" s="1">
        <f t="shared" si="1"/>
        <v>10055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 t="s">
        <v>56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60</v>
      </c>
      <c r="BA10" s="1">
        <v>0</v>
      </c>
      <c r="BB10" s="1">
        <v>0</v>
      </c>
      <c r="BC10" s="1">
        <v>560</v>
      </c>
      <c r="BD10" s="1">
        <v>0</v>
      </c>
      <c r="BE10" s="1">
        <v>0</v>
      </c>
      <c r="BF10" s="1">
        <v>0</v>
      </c>
      <c r="BG10" s="1">
        <v>0</v>
      </c>
      <c r="BH10" s="1">
        <f t="shared" si="2"/>
        <v>22857</v>
      </c>
      <c r="BI10" s="1">
        <f t="shared" si="3"/>
        <v>61434</v>
      </c>
      <c r="BJ10" s="1"/>
      <c r="BK10" s="1">
        <v>9</v>
      </c>
    </row>
    <row r="11" spans="1:63" ht="15.75" customHeight="1">
      <c r="A11" s="1">
        <v>10</v>
      </c>
      <c r="B11" s="1">
        <v>78438</v>
      </c>
      <c r="C11" s="1" t="s">
        <v>91</v>
      </c>
      <c r="D11" s="1" t="s">
        <v>89</v>
      </c>
      <c r="E11" s="1">
        <v>7</v>
      </c>
      <c r="F11" s="1">
        <v>1</v>
      </c>
      <c r="G11" s="1">
        <v>1</v>
      </c>
      <c r="H11" s="1">
        <v>31</v>
      </c>
      <c r="I11" s="1">
        <v>49000</v>
      </c>
      <c r="J11" s="1">
        <v>0</v>
      </c>
      <c r="K11" s="1">
        <f t="shared" si="4"/>
        <v>16660</v>
      </c>
      <c r="L11" s="1">
        <v>1800</v>
      </c>
      <c r="M11" s="1">
        <f t="shared" si="5"/>
        <v>612</v>
      </c>
      <c r="N11" s="1">
        <f>ROUND((0.09*I11),0)</f>
        <v>4410</v>
      </c>
      <c r="O11" s="1">
        <f t="shared" si="7"/>
        <v>9192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0"/>
        <v>81674</v>
      </c>
      <c r="AD11" s="1">
        <v>3000</v>
      </c>
      <c r="AE11" s="1">
        <v>0</v>
      </c>
      <c r="AF11" s="1">
        <v>0</v>
      </c>
      <c r="AG11" s="1">
        <v>0</v>
      </c>
      <c r="AH11" s="1">
        <f t="shared" si="6"/>
        <v>6566</v>
      </c>
      <c r="AI11" s="1">
        <f t="shared" si="1"/>
        <v>9192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60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f t="shared" si="2"/>
        <v>18818</v>
      </c>
      <c r="BI11" s="1">
        <f t="shared" si="3"/>
        <v>62856</v>
      </c>
      <c r="BJ11" s="1"/>
      <c r="BK11" s="1">
        <v>10</v>
      </c>
    </row>
    <row r="12" spans="1:63" ht="15">
      <c r="A12" s="1">
        <v>11</v>
      </c>
      <c r="B12" s="1">
        <v>81890</v>
      </c>
      <c r="C12" s="1" t="s">
        <v>69</v>
      </c>
      <c r="D12" s="1" t="s">
        <v>70</v>
      </c>
      <c r="E12" s="1">
        <v>7</v>
      </c>
      <c r="F12" s="1">
        <v>1</v>
      </c>
      <c r="G12" s="1">
        <v>1</v>
      </c>
      <c r="H12" s="1">
        <v>31</v>
      </c>
      <c r="I12" s="1">
        <v>49000</v>
      </c>
      <c r="J12" s="1">
        <v>0</v>
      </c>
      <c r="K12" s="1">
        <f t="shared" si="4"/>
        <v>16660</v>
      </c>
      <c r="L12" s="1">
        <v>1800</v>
      </c>
      <c r="M12" s="1">
        <f t="shared" si="5"/>
        <v>612</v>
      </c>
      <c r="N12" s="1">
        <f>ROUND((0.09*I12),0)</f>
        <v>4410</v>
      </c>
      <c r="O12" s="1">
        <f t="shared" si="7"/>
        <v>9192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0"/>
        <v>81674</v>
      </c>
      <c r="AD12" s="1">
        <v>4000</v>
      </c>
      <c r="AE12" s="1">
        <v>0</v>
      </c>
      <c r="AF12" s="1">
        <v>0</v>
      </c>
      <c r="AG12" s="1">
        <v>0</v>
      </c>
      <c r="AH12" s="1">
        <f t="shared" si="6"/>
        <v>6566</v>
      </c>
      <c r="AI12" s="1">
        <f t="shared" si="1"/>
        <v>9192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60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f t="shared" si="2"/>
        <v>19818</v>
      </c>
      <c r="BI12" s="1">
        <f t="shared" si="3"/>
        <v>61856</v>
      </c>
      <c r="BJ12" s="1"/>
      <c r="BK12" s="1">
        <v>11</v>
      </c>
    </row>
    <row r="13" spans="1:63" ht="15">
      <c r="A13" s="1">
        <v>12</v>
      </c>
      <c r="B13" s="1">
        <v>69036</v>
      </c>
      <c r="C13" s="1" t="s">
        <v>90</v>
      </c>
      <c r="D13" s="1" t="s">
        <v>71</v>
      </c>
      <c r="E13" s="1">
        <v>7</v>
      </c>
      <c r="F13" s="1">
        <v>1</v>
      </c>
      <c r="G13" s="1">
        <v>1</v>
      </c>
      <c r="H13" s="1">
        <v>31</v>
      </c>
      <c r="I13" s="1">
        <v>52000</v>
      </c>
      <c r="J13" s="1">
        <v>0</v>
      </c>
      <c r="K13" s="1">
        <f t="shared" si="4"/>
        <v>17680</v>
      </c>
      <c r="L13" s="1">
        <v>1800</v>
      </c>
      <c r="M13" s="1">
        <f t="shared" si="5"/>
        <v>612</v>
      </c>
      <c r="N13" s="1">
        <f>ROUND((0.09*I13),0)</f>
        <v>4680</v>
      </c>
      <c r="O13" s="1">
        <f>ROUND((I13+K13)*0.14,0)</f>
        <v>9755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2">
        <f t="shared" si="0"/>
        <v>86527</v>
      </c>
      <c r="AD13" s="1">
        <v>4000</v>
      </c>
      <c r="AE13" s="1">
        <v>0</v>
      </c>
      <c r="AF13" s="1">
        <v>0</v>
      </c>
      <c r="AG13" s="1">
        <v>0</v>
      </c>
      <c r="AH13" s="1">
        <f t="shared" si="6"/>
        <v>6968</v>
      </c>
      <c r="AI13" s="1">
        <f t="shared" si="1"/>
        <v>9755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 t="s">
        <v>56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f t="shared" si="2"/>
        <v>20783</v>
      </c>
      <c r="BI13" s="2">
        <f t="shared" si="3"/>
        <v>65744</v>
      </c>
      <c r="BJ13" s="1"/>
      <c r="BK13" s="1">
        <v>12</v>
      </c>
    </row>
    <row r="14" spans="1:63" ht="15">
      <c r="A14" s="1">
        <v>13</v>
      </c>
      <c r="B14" s="1">
        <v>62743</v>
      </c>
      <c r="C14" s="1" t="s">
        <v>94</v>
      </c>
      <c r="D14" s="1" t="s">
        <v>72</v>
      </c>
      <c r="E14" s="1">
        <v>7</v>
      </c>
      <c r="F14" s="1">
        <v>1</v>
      </c>
      <c r="G14" s="1">
        <v>1</v>
      </c>
      <c r="H14" s="1">
        <v>31</v>
      </c>
      <c r="I14" s="1">
        <v>53600</v>
      </c>
      <c r="J14" s="1">
        <v>0</v>
      </c>
      <c r="K14" s="1">
        <f t="shared" si="4"/>
        <v>18224</v>
      </c>
      <c r="L14" s="1">
        <v>1800</v>
      </c>
      <c r="M14" s="1">
        <f t="shared" si="5"/>
        <v>612</v>
      </c>
      <c r="N14" s="1">
        <f>ROUND((0.09*I14),0)</f>
        <v>4824</v>
      </c>
      <c r="O14" s="1">
        <f t="shared" si="7"/>
        <v>10055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0"/>
        <v>89115</v>
      </c>
      <c r="AD14" s="1">
        <v>2500</v>
      </c>
      <c r="AE14" s="1">
        <v>0</v>
      </c>
      <c r="AF14" s="1">
        <v>0</v>
      </c>
      <c r="AG14" s="1">
        <v>0</v>
      </c>
      <c r="AH14" s="1">
        <f t="shared" si="6"/>
        <v>7182</v>
      </c>
      <c r="AI14" s="1">
        <f t="shared" si="1"/>
        <v>10055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 t="s">
        <v>56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60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f t="shared" si="2"/>
        <v>19797</v>
      </c>
      <c r="BI14" s="1">
        <f t="shared" si="3"/>
        <v>69318</v>
      </c>
      <c r="BJ14" s="1"/>
      <c r="BK14" s="1">
        <v>13</v>
      </c>
    </row>
    <row r="15" spans="1:63" ht="15">
      <c r="A15" s="1">
        <v>14</v>
      </c>
      <c r="B15" s="1">
        <v>73121</v>
      </c>
      <c r="C15" s="1" t="s">
        <v>73</v>
      </c>
      <c r="D15" s="1" t="s">
        <v>74</v>
      </c>
      <c r="E15" s="1">
        <v>7</v>
      </c>
      <c r="F15" s="1">
        <v>1</v>
      </c>
      <c r="G15" s="1">
        <v>1</v>
      </c>
      <c r="H15" s="1">
        <v>31</v>
      </c>
      <c r="I15" s="1">
        <v>52000</v>
      </c>
      <c r="J15" s="1">
        <v>0</v>
      </c>
      <c r="K15" s="1">
        <f t="shared" si="4"/>
        <v>17680</v>
      </c>
      <c r="L15" s="1">
        <v>1800</v>
      </c>
      <c r="M15" s="1">
        <f t="shared" si="5"/>
        <v>612</v>
      </c>
      <c r="N15" s="1">
        <v>0</v>
      </c>
      <c r="O15" s="1">
        <f t="shared" si="7"/>
        <v>9755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0"/>
        <v>81847</v>
      </c>
      <c r="AD15" s="1">
        <v>4000</v>
      </c>
      <c r="AE15" s="1">
        <v>0</v>
      </c>
      <c r="AF15" s="1">
        <v>0</v>
      </c>
      <c r="AG15" s="1">
        <v>0</v>
      </c>
      <c r="AH15" s="1">
        <f t="shared" si="6"/>
        <v>6968</v>
      </c>
      <c r="AI15" s="1">
        <f t="shared" si="1"/>
        <v>9755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 t="s">
        <v>56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60</v>
      </c>
      <c r="BA15" s="1">
        <v>0</v>
      </c>
      <c r="BB15" s="1">
        <v>0</v>
      </c>
      <c r="BC15" s="1">
        <v>370</v>
      </c>
      <c r="BD15" s="1">
        <v>0</v>
      </c>
      <c r="BE15" s="1">
        <v>0</v>
      </c>
      <c r="BF15" s="1">
        <v>0</v>
      </c>
      <c r="BG15" s="1">
        <v>0</v>
      </c>
      <c r="BH15" s="1">
        <f t="shared" si="2"/>
        <v>21153</v>
      </c>
      <c r="BI15" s="1">
        <f t="shared" si="3"/>
        <v>60694</v>
      </c>
      <c r="BJ15" s="1"/>
      <c r="BK15" s="1">
        <v>14</v>
      </c>
    </row>
    <row r="16" spans="1:63" ht="15">
      <c r="A16" s="1">
        <v>15</v>
      </c>
      <c r="B16" s="1">
        <v>58995</v>
      </c>
      <c r="C16" s="1" t="s">
        <v>95</v>
      </c>
      <c r="D16" s="1" t="s">
        <v>75</v>
      </c>
      <c r="E16" s="1">
        <v>6</v>
      </c>
      <c r="F16" s="1">
        <v>1</v>
      </c>
      <c r="G16" s="1">
        <v>1</v>
      </c>
      <c r="H16" s="1">
        <v>31</v>
      </c>
      <c r="I16" s="1">
        <v>44900</v>
      </c>
      <c r="J16" s="1">
        <v>0</v>
      </c>
      <c r="K16" s="1">
        <f t="shared" si="4"/>
        <v>15266.000000000002</v>
      </c>
      <c r="L16" s="1">
        <v>1800</v>
      </c>
      <c r="M16" s="1">
        <f t="shared" si="5"/>
        <v>612</v>
      </c>
      <c r="N16" s="1">
        <v>0</v>
      </c>
      <c r="O16" s="1">
        <f t="shared" si="7"/>
        <v>8423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2">
        <f t="shared" si="0"/>
        <v>71001</v>
      </c>
      <c r="AD16" s="1">
        <v>0</v>
      </c>
      <c r="AE16" s="1">
        <v>0</v>
      </c>
      <c r="AF16" s="1">
        <v>0</v>
      </c>
      <c r="AG16" s="1">
        <v>0</v>
      </c>
      <c r="AH16" s="1">
        <f t="shared" si="6"/>
        <v>6017</v>
      </c>
      <c r="AI16" s="1">
        <f t="shared" si="1"/>
        <v>8423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 t="s">
        <v>56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60</v>
      </c>
      <c r="BA16" s="1">
        <v>0</v>
      </c>
      <c r="BB16" s="1">
        <v>0</v>
      </c>
      <c r="BC16" s="1">
        <v>370</v>
      </c>
      <c r="BD16" s="1">
        <v>0</v>
      </c>
      <c r="BE16" s="1">
        <v>0</v>
      </c>
      <c r="BF16" s="1">
        <v>0</v>
      </c>
      <c r="BG16" s="1">
        <v>0</v>
      </c>
      <c r="BH16" s="1">
        <f t="shared" si="2"/>
        <v>14870</v>
      </c>
      <c r="BI16" s="2">
        <f t="shared" si="3"/>
        <v>56131</v>
      </c>
      <c r="BJ16" s="1"/>
      <c r="BK16" s="1">
        <v>15</v>
      </c>
    </row>
    <row r="17" spans="1:63" ht="15.75" customHeight="1">
      <c r="A17" s="1">
        <v>16</v>
      </c>
      <c r="B17" s="1">
        <v>70147</v>
      </c>
      <c r="C17" s="1" t="s">
        <v>106</v>
      </c>
      <c r="D17" s="1" t="s">
        <v>75</v>
      </c>
      <c r="E17" s="1">
        <v>6</v>
      </c>
      <c r="F17" s="1">
        <v>1</v>
      </c>
      <c r="G17" s="1">
        <v>1</v>
      </c>
      <c r="H17" s="1">
        <v>31</v>
      </c>
      <c r="I17" s="1">
        <v>41100</v>
      </c>
      <c r="J17" s="1">
        <v>0</v>
      </c>
      <c r="K17" s="1">
        <f t="shared" si="4"/>
        <v>13974.000000000002</v>
      </c>
      <c r="L17" s="1">
        <v>1800</v>
      </c>
      <c r="M17" s="1">
        <f t="shared" si="5"/>
        <v>612</v>
      </c>
      <c r="N17" s="1">
        <f>ROUND((0.09*I17),0)</f>
        <v>3699</v>
      </c>
      <c r="O17" s="1">
        <f t="shared" si="7"/>
        <v>7710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0"/>
        <v>68895</v>
      </c>
      <c r="AD17" s="1">
        <v>0</v>
      </c>
      <c r="AE17" s="1">
        <v>0</v>
      </c>
      <c r="AF17" s="1">
        <v>0</v>
      </c>
      <c r="AG17" s="1">
        <v>0</v>
      </c>
      <c r="AH17" s="1">
        <f t="shared" si="6"/>
        <v>5507</v>
      </c>
      <c r="AI17" s="1">
        <f t="shared" si="1"/>
        <v>7710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 t="s">
        <v>56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60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f t="shared" si="2"/>
        <v>13277</v>
      </c>
      <c r="BI17" s="1">
        <f t="shared" si="3"/>
        <v>55618</v>
      </c>
      <c r="BJ17" s="1"/>
      <c r="BK17" s="1">
        <v>16</v>
      </c>
    </row>
    <row r="18" spans="1:63" ht="15">
      <c r="A18" s="1">
        <v>17</v>
      </c>
      <c r="B18" s="1">
        <v>71778</v>
      </c>
      <c r="C18" s="1" t="s">
        <v>96</v>
      </c>
      <c r="D18" s="1" t="s">
        <v>75</v>
      </c>
      <c r="E18" s="1">
        <v>6</v>
      </c>
      <c r="F18" s="1">
        <v>1</v>
      </c>
      <c r="G18" s="1">
        <v>1</v>
      </c>
      <c r="H18" s="1">
        <v>31</v>
      </c>
      <c r="I18" s="1">
        <v>41100</v>
      </c>
      <c r="J18" s="1">
        <v>0</v>
      </c>
      <c r="K18" s="1">
        <f t="shared" si="4"/>
        <v>13974.000000000002</v>
      </c>
      <c r="L18" s="1">
        <v>1800</v>
      </c>
      <c r="M18" s="1">
        <f t="shared" si="5"/>
        <v>612</v>
      </c>
      <c r="N18" s="1">
        <f>ROUND((0.09*I18),0)</f>
        <v>3699</v>
      </c>
      <c r="O18" s="1">
        <f t="shared" si="7"/>
        <v>7710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0"/>
        <v>68895</v>
      </c>
      <c r="AD18" s="1">
        <v>0</v>
      </c>
      <c r="AE18" s="1">
        <v>0</v>
      </c>
      <c r="AF18" s="1">
        <v>0</v>
      </c>
      <c r="AG18" s="1">
        <v>0</v>
      </c>
      <c r="AH18" s="1">
        <f t="shared" si="6"/>
        <v>5507</v>
      </c>
      <c r="AI18" s="1">
        <f t="shared" si="1"/>
        <v>7710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 t="s">
        <v>56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f t="shared" si="2"/>
        <v>13277</v>
      </c>
      <c r="BI18" s="1">
        <f t="shared" si="3"/>
        <v>55618</v>
      </c>
      <c r="BJ18" s="1"/>
      <c r="BK18" s="1">
        <v>17</v>
      </c>
    </row>
    <row r="19" spans="1:63" ht="15">
      <c r="A19" s="1">
        <v>18</v>
      </c>
      <c r="B19" s="1">
        <v>78228</v>
      </c>
      <c r="C19" s="1" t="s">
        <v>76</v>
      </c>
      <c r="D19" s="1" t="s">
        <v>75</v>
      </c>
      <c r="E19" s="1">
        <v>6</v>
      </c>
      <c r="F19" s="1">
        <v>1</v>
      </c>
      <c r="G19" s="1">
        <v>1</v>
      </c>
      <c r="H19" s="1">
        <v>31</v>
      </c>
      <c r="I19" s="1">
        <v>38700</v>
      </c>
      <c r="J19" s="1">
        <v>0</v>
      </c>
      <c r="K19" s="1">
        <f t="shared" si="4"/>
        <v>13158.000000000002</v>
      </c>
      <c r="L19" s="1">
        <v>1800</v>
      </c>
      <c r="M19" s="1">
        <f t="shared" si="5"/>
        <v>612</v>
      </c>
      <c r="N19" s="1">
        <f>ROUND((0.09*I19),0)</f>
        <v>3483</v>
      </c>
      <c r="O19" s="1">
        <f t="shared" si="7"/>
        <v>7260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0"/>
        <v>65013</v>
      </c>
      <c r="AD19" s="1">
        <v>0</v>
      </c>
      <c r="AE19" s="1">
        <v>0</v>
      </c>
      <c r="AF19" s="1">
        <v>0</v>
      </c>
      <c r="AG19" s="1">
        <v>0</v>
      </c>
      <c r="AH19" s="1">
        <f t="shared" si="6"/>
        <v>5186</v>
      </c>
      <c r="AI19" s="1">
        <f t="shared" si="1"/>
        <v>7260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 t="s">
        <v>56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60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f t="shared" si="2"/>
        <v>12506</v>
      </c>
      <c r="BI19" s="1">
        <f t="shared" si="3"/>
        <v>52507</v>
      </c>
      <c r="BJ19" s="1"/>
      <c r="BK19" s="1">
        <v>18</v>
      </c>
    </row>
    <row r="20" spans="1:63" ht="15">
      <c r="A20" s="1">
        <v>19</v>
      </c>
      <c r="B20" s="1">
        <v>82902</v>
      </c>
      <c r="C20" s="1" t="s">
        <v>77</v>
      </c>
      <c r="D20" s="1" t="s">
        <v>75</v>
      </c>
      <c r="E20" s="1">
        <v>6</v>
      </c>
      <c r="F20" s="1">
        <v>1</v>
      </c>
      <c r="G20" s="1">
        <v>1</v>
      </c>
      <c r="H20" s="1">
        <v>31</v>
      </c>
      <c r="I20" s="1">
        <v>37600</v>
      </c>
      <c r="J20" s="1">
        <v>0</v>
      </c>
      <c r="K20" s="1">
        <f t="shared" si="4"/>
        <v>12784.000000000002</v>
      </c>
      <c r="L20" s="1">
        <v>1800</v>
      </c>
      <c r="M20" s="1">
        <f t="shared" si="5"/>
        <v>612</v>
      </c>
      <c r="N20" s="1">
        <f>ROUND((0.09*I20),0)</f>
        <v>3384</v>
      </c>
      <c r="O20" s="1">
        <f t="shared" si="7"/>
        <v>7054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0"/>
        <v>63234</v>
      </c>
      <c r="AD20" s="1">
        <v>0</v>
      </c>
      <c r="AE20" s="1">
        <v>0</v>
      </c>
      <c r="AF20" s="1">
        <v>0</v>
      </c>
      <c r="AG20" s="1">
        <v>0</v>
      </c>
      <c r="AH20" s="1">
        <f t="shared" si="6"/>
        <v>5038</v>
      </c>
      <c r="AI20" s="1">
        <f t="shared" si="1"/>
        <v>7054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60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f t="shared" si="2"/>
        <v>12152</v>
      </c>
      <c r="BI20" s="1">
        <f t="shared" si="3"/>
        <v>51082</v>
      </c>
      <c r="BJ20" s="1"/>
      <c r="BK20" s="1">
        <v>19</v>
      </c>
    </row>
    <row r="21" spans="1:63" ht="15">
      <c r="A21" s="1">
        <v>20</v>
      </c>
      <c r="B21" s="1">
        <v>53026</v>
      </c>
      <c r="C21" s="1" t="s">
        <v>78</v>
      </c>
      <c r="D21" s="1" t="s">
        <v>79</v>
      </c>
      <c r="E21" s="1">
        <v>6</v>
      </c>
      <c r="F21" s="1">
        <v>1</v>
      </c>
      <c r="G21" s="1">
        <v>1</v>
      </c>
      <c r="H21" s="1">
        <v>31</v>
      </c>
      <c r="I21" s="1">
        <v>52000</v>
      </c>
      <c r="J21" s="1">
        <v>0</v>
      </c>
      <c r="K21" s="1">
        <f t="shared" si="4"/>
        <v>17680</v>
      </c>
      <c r="L21" s="1">
        <v>1800</v>
      </c>
      <c r="M21" s="1">
        <f t="shared" si="5"/>
        <v>612</v>
      </c>
      <c r="N21" s="1">
        <f>ROUND((0.09*I21),0)</f>
        <v>4680</v>
      </c>
      <c r="O21" s="1">
        <f t="shared" si="7"/>
        <v>9755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0"/>
        <v>86527</v>
      </c>
      <c r="AD21" s="1">
        <v>3500</v>
      </c>
      <c r="AE21" s="1">
        <v>0</v>
      </c>
      <c r="AF21" s="1">
        <v>0</v>
      </c>
      <c r="AG21" s="1">
        <v>0</v>
      </c>
      <c r="AH21" s="1">
        <f t="shared" si="6"/>
        <v>6968</v>
      </c>
      <c r="AI21" s="1">
        <f t="shared" si="1"/>
        <v>9755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 t="s">
        <v>56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60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f t="shared" si="2"/>
        <v>20283</v>
      </c>
      <c r="BI21" s="1">
        <f t="shared" si="3"/>
        <v>66244</v>
      </c>
      <c r="BJ21" s="1"/>
      <c r="BK21" s="1">
        <v>20</v>
      </c>
    </row>
    <row r="22" spans="1:63" ht="15">
      <c r="A22" s="1">
        <v>21</v>
      </c>
      <c r="B22" s="1">
        <v>35083</v>
      </c>
      <c r="C22" s="1" t="s">
        <v>80</v>
      </c>
      <c r="D22" s="1" t="s">
        <v>81</v>
      </c>
      <c r="E22" s="1">
        <v>5</v>
      </c>
      <c r="F22" s="1">
        <v>1</v>
      </c>
      <c r="G22" s="1">
        <v>1</v>
      </c>
      <c r="H22" s="1">
        <v>31</v>
      </c>
      <c r="I22" s="1">
        <v>45400</v>
      </c>
      <c r="J22" s="1">
        <v>0</v>
      </c>
      <c r="K22" s="1">
        <f t="shared" si="4"/>
        <v>15436.000000000002</v>
      </c>
      <c r="L22" s="1">
        <v>1800</v>
      </c>
      <c r="M22" s="1">
        <f t="shared" si="5"/>
        <v>612</v>
      </c>
      <c r="N22" s="1">
        <v>0</v>
      </c>
      <c r="O22" s="1">
        <v>0</v>
      </c>
      <c r="P22" s="1">
        <v>0</v>
      </c>
      <c r="Q22" s="1">
        <v>700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2">
        <f>SUM(I22:AB22)</f>
        <v>63948</v>
      </c>
      <c r="AD22" s="1">
        <v>1000</v>
      </c>
      <c r="AE22" s="1">
        <v>0</v>
      </c>
      <c r="AF22" s="1">
        <v>0</v>
      </c>
      <c r="AG22" s="1">
        <v>0</v>
      </c>
      <c r="AH22" s="1">
        <v>0</v>
      </c>
      <c r="AI22" s="1">
        <f t="shared" si="1"/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15000</v>
      </c>
      <c r="AR22" s="1">
        <v>0</v>
      </c>
      <c r="AS22" s="1" t="s">
        <v>56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30</v>
      </c>
      <c r="BA22" s="1">
        <v>0</v>
      </c>
      <c r="BB22" s="1">
        <v>0</v>
      </c>
      <c r="BC22" s="1">
        <v>370</v>
      </c>
      <c r="BD22" s="1">
        <v>0</v>
      </c>
      <c r="BE22" s="1">
        <v>0</v>
      </c>
      <c r="BF22" s="1">
        <v>0</v>
      </c>
      <c r="BG22" s="1">
        <v>0</v>
      </c>
      <c r="BH22" s="1">
        <f t="shared" si="2"/>
        <v>16400</v>
      </c>
      <c r="BI22" s="1">
        <f t="shared" si="3"/>
        <v>47548</v>
      </c>
      <c r="BJ22" s="1"/>
      <c r="BK22" s="1">
        <v>21</v>
      </c>
    </row>
    <row r="23" spans="1:63" ht="15">
      <c r="A23" s="1">
        <v>22</v>
      </c>
      <c r="B23" s="1">
        <v>78229</v>
      </c>
      <c r="C23" s="1" t="s">
        <v>82</v>
      </c>
      <c r="D23" s="1" t="s">
        <v>83</v>
      </c>
      <c r="E23" s="1">
        <v>2</v>
      </c>
      <c r="F23" s="1">
        <v>1</v>
      </c>
      <c r="G23" s="1">
        <v>1</v>
      </c>
      <c r="H23" s="1">
        <v>31</v>
      </c>
      <c r="I23" s="1">
        <v>21700</v>
      </c>
      <c r="J23" s="1">
        <v>0</v>
      </c>
      <c r="K23" s="1">
        <f t="shared" si="4"/>
        <v>7378.000000000001</v>
      </c>
      <c r="L23" s="1">
        <v>900</v>
      </c>
      <c r="M23" s="1">
        <f t="shared" si="5"/>
        <v>306</v>
      </c>
      <c r="N23" s="1">
        <f>ROUND((0.09*I23),0)</f>
        <v>1953</v>
      </c>
      <c r="O23" s="1">
        <f t="shared" si="7"/>
        <v>4071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0"/>
        <v>36308</v>
      </c>
      <c r="AD23" s="1">
        <v>0</v>
      </c>
      <c r="AE23" s="1">
        <v>0</v>
      </c>
      <c r="AF23" s="1">
        <v>0</v>
      </c>
      <c r="AG23" s="1">
        <v>0</v>
      </c>
      <c r="AH23" s="1">
        <f t="shared" si="6"/>
        <v>2908</v>
      </c>
      <c r="AI23" s="1">
        <f t="shared" si="1"/>
        <v>4071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 t="s">
        <v>56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30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f t="shared" si="2"/>
        <v>7009</v>
      </c>
      <c r="BI23" s="1">
        <f t="shared" si="3"/>
        <v>29299</v>
      </c>
      <c r="BJ23" s="1"/>
      <c r="BK23" s="1">
        <v>22</v>
      </c>
    </row>
    <row r="24" spans="1:63" ht="15">
      <c r="A24" s="1">
        <v>23</v>
      </c>
      <c r="B24" s="1">
        <v>33562</v>
      </c>
      <c r="C24" s="1" t="s">
        <v>84</v>
      </c>
      <c r="D24" s="1" t="s">
        <v>85</v>
      </c>
      <c r="E24" s="1">
        <v>4</v>
      </c>
      <c r="F24" s="1">
        <v>1</v>
      </c>
      <c r="G24" s="1">
        <v>1</v>
      </c>
      <c r="H24" s="1">
        <v>31</v>
      </c>
      <c r="I24" s="1">
        <v>38600</v>
      </c>
      <c r="J24" s="1">
        <v>0</v>
      </c>
      <c r="K24" s="2">
        <f t="shared" si="4"/>
        <v>13124.000000000002</v>
      </c>
      <c r="L24" s="1">
        <v>1800</v>
      </c>
      <c r="M24" s="1">
        <f t="shared" si="5"/>
        <v>612</v>
      </c>
      <c r="N24" s="1">
        <f>ROUND((0.09*I24),0)</f>
        <v>3474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2">
        <f t="shared" si="0"/>
        <v>57610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f t="shared" si="1"/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10000</v>
      </c>
      <c r="AR24" s="1">
        <v>0</v>
      </c>
      <c r="AS24" s="1" t="s">
        <v>56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30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f t="shared" si="2"/>
        <v>10030</v>
      </c>
      <c r="BI24" s="2">
        <f t="shared" si="3"/>
        <v>47580</v>
      </c>
      <c r="BJ24" s="1"/>
      <c r="BK24" s="1">
        <v>23</v>
      </c>
    </row>
    <row r="25" spans="1:63" ht="15">
      <c r="A25" s="1">
        <v>24</v>
      </c>
      <c r="B25" s="1">
        <v>7584</v>
      </c>
      <c r="C25" s="1" t="s">
        <v>86</v>
      </c>
      <c r="D25" s="1" t="s">
        <v>85</v>
      </c>
      <c r="E25" s="1">
        <v>3</v>
      </c>
      <c r="F25" s="1">
        <v>1</v>
      </c>
      <c r="G25" s="1">
        <v>1</v>
      </c>
      <c r="H25" s="1">
        <v>8</v>
      </c>
      <c r="I25" s="2">
        <v>8516</v>
      </c>
      <c r="J25" s="1">
        <v>0</v>
      </c>
      <c r="K25" s="2">
        <v>2895</v>
      </c>
      <c r="L25" s="1">
        <v>1800</v>
      </c>
      <c r="M25" s="1">
        <f t="shared" si="5"/>
        <v>612</v>
      </c>
      <c r="N25" s="1">
        <v>2970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2">
        <v>16793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f t="shared" si="1"/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6000</v>
      </c>
      <c r="AR25" s="1">
        <v>0</v>
      </c>
      <c r="AS25" s="1" t="s">
        <v>56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30</v>
      </c>
      <c r="BA25" s="1">
        <v>0</v>
      </c>
      <c r="BB25" s="1">
        <v>0</v>
      </c>
      <c r="BC25" s="1">
        <v>0</v>
      </c>
      <c r="BD25" s="1">
        <v>0</v>
      </c>
      <c r="BE25" s="1">
        <v>10763</v>
      </c>
      <c r="BF25" s="1">
        <v>0</v>
      </c>
      <c r="BG25" s="1">
        <v>0</v>
      </c>
      <c r="BH25" s="1">
        <v>16793</v>
      </c>
      <c r="BI25" s="2">
        <f t="shared" si="3"/>
        <v>0</v>
      </c>
      <c r="BJ25" s="1"/>
      <c r="BK25" s="1">
        <v>24</v>
      </c>
    </row>
    <row r="26" spans="1:63" ht="15.75" thickBot="1">
      <c r="A26" s="1"/>
      <c r="B26" s="1"/>
      <c r="C26" s="1"/>
      <c r="D26" s="1" t="s">
        <v>87</v>
      </c>
      <c r="E26" s="1"/>
      <c r="F26" s="1"/>
      <c r="G26" s="1"/>
      <c r="H26" s="1"/>
      <c r="I26" s="1">
        <f aca="true" t="shared" si="8" ref="I26:AS26">SUM(I2:I25)</f>
        <v>1246816</v>
      </c>
      <c r="J26" s="1">
        <f t="shared" si="8"/>
        <v>0</v>
      </c>
      <c r="K26" s="2">
        <f t="shared" si="8"/>
        <v>423917</v>
      </c>
      <c r="L26" s="1">
        <f t="shared" si="8"/>
        <v>42300</v>
      </c>
      <c r="M26" s="1">
        <f t="shared" si="8"/>
        <v>14382</v>
      </c>
      <c r="N26" s="1">
        <f t="shared" si="8"/>
        <v>66348</v>
      </c>
      <c r="O26" s="4">
        <f t="shared" si="8"/>
        <v>201312</v>
      </c>
      <c r="P26" s="1">
        <f t="shared" si="8"/>
        <v>0</v>
      </c>
      <c r="Q26" s="1">
        <f t="shared" si="8"/>
        <v>700</v>
      </c>
      <c r="R26" s="1">
        <f t="shared" si="8"/>
        <v>0</v>
      </c>
      <c r="S26" s="1">
        <f t="shared" si="8"/>
        <v>0</v>
      </c>
      <c r="T26" s="1">
        <f t="shared" si="8"/>
        <v>0</v>
      </c>
      <c r="U26" s="1">
        <f t="shared" si="8"/>
        <v>0</v>
      </c>
      <c r="V26" s="1">
        <f t="shared" si="8"/>
        <v>0</v>
      </c>
      <c r="W26" s="1">
        <f t="shared" si="8"/>
        <v>0</v>
      </c>
      <c r="X26" s="1">
        <f t="shared" si="8"/>
        <v>0</v>
      </c>
      <c r="Y26" s="1">
        <f t="shared" si="8"/>
        <v>0</v>
      </c>
      <c r="Z26" s="1">
        <f t="shared" si="8"/>
        <v>0</v>
      </c>
      <c r="AA26" s="1">
        <f t="shared" si="8"/>
        <v>0</v>
      </c>
      <c r="AB26" s="1">
        <f t="shared" si="8"/>
        <v>0</v>
      </c>
      <c r="AC26" s="2">
        <f>SUM(AC2:AC25)</f>
        <v>1995775</v>
      </c>
      <c r="AD26" s="1">
        <f t="shared" si="8"/>
        <v>97000</v>
      </c>
      <c r="AE26" s="1">
        <f t="shared" si="8"/>
        <v>0</v>
      </c>
      <c r="AF26" s="1">
        <f t="shared" si="8"/>
        <v>0</v>
      </c>
      <c r="AG26" s="1">
        <f t="shared" si="8"/>
        <v>0</v>
      </c>
      <c r="AH26" s="1">
        <f>SUM(AH2:AH25)</f>
        <v>143794</v>
      </c>
      <c r="AI26" s="5">
        <f t="shared" si="8"/>
        <v>201312</v>
      </c>
      <c r="AJ26" s="1">
        <f t="shared" si="8"/>
        <v>0</v>
      </c>
      <c r="AK26" s="1">
        <f t="shared" si="8"/>
        <v>0</v>
      </c>
      <c r="AL26" s="1">
        <f t="shared" si="8"/>
        <v>0</v>
      </c>
      <c r="AM26" s="1">
        <f t="shared" si="8"/>
        <v>0</v>
      </c>
      <c r="AN26" s="1">
        <f t="shared" si="8"/>
        <v>0</v>
      </c>
      <c r="AO26" s="1">
        <v>0</v>
      </c>
      <c r="AP26" s="1">
        <f t="shared" si="8"/>
        <v>0</v>
      </c>
      <c r="AQ26" s="1">
        <f t="shared" si="8"/>
        <v>51000</v>
      </c>
      <c r="AR26" s="1">
        <f t="shared" si="8"/>
        <v>0</v>
      </c>
      <c r="AS26" s="1">
        <f t="shared" si="8"/>
        <v>0</v>
      </c>
      <c r="AT26" s="1">
        <v>0</v>
      </c>
      <c r="AU26" s="1">
        <f>P26</f>
        <v>0</v>
      </c>
      <c r="AV26" s="1">
        <f>SUM(AV2:AV25)</f>
        <v>0</v>
      </c>
      <c r="AW26" s="1">
        <f>SUM(AW2:AW25)</f>
        <v>0</v>
      </c>
      <c r="AX26" s="1">
        <f>SUM(AX2:AX25)</f>
        <v>0</v>
      </c>
      <c r="AY26" s="1">
        <f>SUM(AY2:AY25)</f>
        <v>0</v>
      </c>
      <c r="AZ26" s="1">
        <f>SUM(AZ2:AZ25)</f>
        <v>1380</v>
      </c>
      <c r="BA26" s="1">
        <f>Z26</f>
        <v>0</v>
      </c>
      <c r="BB26" s="1">
        <f>SUM(BB22:BB25)</f>
        <v>0</v>
      </c>
      <c r="BC26" s="1">
        <f>SUM(BC2:BC25)</f>
        <v>4470</v>
      </c>
      <c r="BD26" s="1">
        <f>SUM(BD2:BD25)</f>
        <v>0</v>
      </c>
      <c r="BE26" s="1">
        <f>SUM(BE2:BE25)</f>
        <v>10763</v>
      </c>
      <c r="BF26" s="1">
        <f>SUM(BF22:BF25)</f>
        <v>0</v>
      </c>
      <c r="BG26" s="1">
        <f>SUM(BG2:BG25)</f>
        <v>0</v>
      </c>
      <c r="BH26" s="1">
        <f>SUM(BH2:BH25)</f>
        <v>509719</v>
      </c>
      <c r="BI26" s="2">
        <f>SUM(BI2:BI25)</f>
        <v>1486056</v>
      </c>
      <c r="BJ26" s="1"/>
      <c r="BK26" s="1"/>
    </row>
    <row r="27" spans="3:10" ht="15">
      <c r="C27" s="3" t="s">
        <v>100</v>
      </c>
      <c r="D27" s="3"/>
      <c r="E27" s="3"/>
      <c r="F27" s="3"/>
      <c r="G27" s="3" t="s">
        <v>102</v>
      </c>
      <c r="H27" s="3"/>
      <c r="I27" s="3" t="s">
        <v>101</v>
      </c>
      <c r="J27" s="3"/>
    </row>
    <row r="28" spans="13:59" ht="15" hidden="1">
      <c r="M28" t="s">
        <v>103</v>
      </c>
      <c r="AS28" s="3"/>
      <c r="BG28" t="s">
        <v>104</v>
      </c>
    </row>
    <row r="29" ht="15" hidden="1"/>
    <row r="30" ht="15" hidden="1"/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2022-08-22T08:19:48Z</dcterms:modified>
  <cp:category/>
  <cp:version/>
  <cp:contentType/>
  <cp:contentStatus/>
</cp:coreProperties>
</file>